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JUNIO\"/>
    </mc:Choice>
  </mc:AlternateContent>
  <xr:revisionPtr revIDLastSave="0" documentId="8_{7AE0C29A-0F5C-43BE-B693-4FED887E0178}" xr6:coauthVersionLast="47" xr6:coauthVersionMax="47" xr10:uidLastSave="{00000000-0000-0000-0000-000000000000}"/>
  <bookViews>
    <workbookView xWindow="-120" yWindow="-120" windowWidth="20730" windowHeight="11160" tabRatio="863" activeTab="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H110" i="59" l="1"/>
  <c r="F5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<sst xmlns="http://schemas.openxmlformats.org/spreadsheetml/2006/main" count="881" uniqueCount="609">
  <si>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</si>
  <si>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</si>
  <si>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</si>
  <si>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</si>
  <si>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</si>
  <si>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</si>
  <si>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</si>
  <si>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</si>
  <si>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</si>
  <si>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</si>
  <si>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</si>
  <si>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</si>
  <si>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</si>
  <si>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</si>
  <si>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</si>
  <si>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</si>
  <si>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</si>
  <si>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</si>
  <si>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</si>
  <si>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</si>
  <si>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</si>
  <si>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</si>
  <si>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</si>
  <si>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</si>
  <si>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</si>
  <si>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</si>
  <si>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</si>
  <si>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</si>
  <si>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</si>
  <si>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</si>
  <si>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</si>
  <si>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</si>
  <si>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</si>
  <si>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</si>
  <si>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</si>
  <si>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</si>
  <si>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</si>
  <si>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</si>
  <si>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</si>
  <si>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</si>
  <si>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</si>
  <si>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</si>
  <si>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</si>
  <si>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</si>
  <si>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</si>
  <si>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</si>
  <si>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</si>
  <si>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</si>
  <si>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</si>
  <si>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</si>
  <si>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</si>
  <si>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</si>
  <si>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</si>
  <si>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</si>
  <si>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</si>
  <si>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</si>
  <si>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</si>
  <si>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</si>
  <si>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</si>
  <si>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</si>
  <si>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</si>
  <si>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</si>
  <si>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</si>
  <si>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</si>
  <si>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</si>
  <si>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</si>
  <si>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</si>
  <si>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</si>
  <si>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</si>
  <si>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</si>
  <si>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</si>
  <si>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</si>
  <si>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</si>
  <si>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</si>
  <si>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</si>
  <si>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</si>
  <si>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</si>
  <si>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</si>
  <si>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</si>
  <si>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</si>
  <si>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</si>
  <si>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</si>
  <si>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</si>
  <si>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</si>
  <si>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</si>
  <si>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</si>
  <si>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</si>
  <si>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</si>
  <si>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</si>
  <si>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</si>
  <si>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</si>
  <si>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</si>
  <si>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</si>
  <si>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</si>
  <si>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</si>
  <si>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</si>
  <si>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</si>
  <si>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</si>
  <si>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</si>
  <si>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</si>
  <si>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</si>
  <si>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</si>
  <si>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</si>
  <si>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</si>
  <si>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</si>
  <si>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</si>
  <si>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</si>
  <si>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</si>
  <si>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</si>
  <si>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</si>
  <si>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</si>
  <si>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</si>
  <si>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</si>
  <si>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</si>
  <si>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</si>
  <si>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</si>
  <si>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</si>
  <si>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</si>
  <si>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</si>
  <si>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</si>
  <si>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</si>
  <si>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</si>
  <si>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</si>
  <si>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</si>
  <si>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</si>
  <si>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</si>
  <si>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</si>
  <si>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</si>
  <si>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</si>
  <si>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</si>
  <si>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</si>
  <si>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</si>
  <si>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</si>
  <si>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</si>
  <si>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</si>
  <si>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</si>
  <si>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</si>
  <si>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</si>
  <si>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</si>
  <si>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</si>
  <si>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</si>
  <si>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</si>
  <si>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</si>
  <si>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</si>
  <si>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</si>
  <si>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</si>
  <si>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</si>
  <si>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</si>
  <si>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</si>
  <si>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</si>
  <si>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</si>
  <si>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</si>
  <si>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</si>
  <si>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</si>
  <si>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</si>
  <si>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</si>
  <si>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</si>
  <si>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</si>
  <si>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</si>
  <si>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</si>
  <si>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</si>
  <si>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</si>
  <si>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</si>
  <si>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</si>
  <si>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</si>
  <si>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</si>
  <si>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</si>
  <si>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</si>
  <si>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</si>
  <si>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</si>
  <si>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</si>
  <si>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</si>
  <si>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</si>
  <si>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</si>
  <si>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</si>
  <si>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</si>
  <si>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</si>
  <si>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</si>
  <si>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</si>
  <si>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</si>
  <si>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</si>
  <si>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</si>
  <si>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</si>
  <si>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</si>
  <si>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</si>
  <si>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</si>
  <si>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</si>
  <si>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</si>
  <si>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</si>
  <si>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</si>
  <si>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</si>
  <si>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</si>
  <si>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</si>
  <si>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</si>
  <si>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</si>
  <si>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</si>
  <si>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</si>
  <si>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</si>
  <si>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</si>
  <si>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</si>
  <si>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</si>
  <si>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</si>
  <si>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</si>
  <si>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</si>
  <si>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</si>
  <si>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</si>
  <si>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</si>
  <si>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</si>
  <si>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</si>
  <si>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</si>
  <si>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</si>
  <si>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</si>
  <si>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</si>
  <si>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</si>
  <si>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</si>
  <si>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</si>
  <si>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</si>
  <si>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</si>
  <si>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</si>
  <si>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</si>
  <si>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</si>
  <si>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</si>
  <si>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</si>
  <si>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</si>
  <si>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</si>
  <si>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</si>
  <si>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</si>
  <si>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</si>
  <si>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</si>
  <si>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</si>
  <si>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</si>
  <si>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</si>
  <si>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</si>
  <si>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</si>
  <si>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</si>
  <si>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</si>
  <si>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</si>
  <si>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</si>
  <si>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</si>
  <si>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</si>
  <si>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</si>
  <si>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</si>
  <si>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</si>
  <si>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</si>
  <si>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</si>
  <si>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</si>
  <si>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</si>
  <si>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</si>
  <si>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</si>
  <si>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</si>
  <si>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</si>
  <si>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</si>
  <si>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</si>
  <si>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</si>
  <si>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</si>
  <si>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</si>
  <si>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</si>
  <si>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</si>
  <si>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</si>
  <si>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</si>
  <si>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</si>
  <si>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</si>
  <si>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</si>
  <si>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</si>
  <si>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</si>
  <si>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</si>
  <si>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</si>
  <si>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</si>
  <si>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</si>
  <si>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</si>
  <si>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</si>
  <si>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</si>
  <si>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</si>
  <si>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</si>
  <si>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</si>
  <si>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</si>
  <si>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</si>
  <si>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</si>
  <si>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</si>
  <si>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</si>
  <si>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</si>
  <si>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</si>
  <si>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</si>
  <si>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</si>
  <si>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</si>
  <si>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</si>
  <si>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</si>
  <si>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</si>
  <si>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</si>
  <si>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</si>
  <si>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</si>
  <si>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</si>
  <si>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</si>
  <si>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</si>
  <si>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</si>
  <si>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</si>
  <si>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</si>
  <si>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</si>
  <si>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</si>
  <si>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</si>
  <si>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</si>
  <si>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</si>
  <si>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</si>
  <si>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</si>
  <si>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</si>
  <si>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</si>
  <si>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</si>
  <si>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</si>
  <si>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</si>
  <si>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</si>
  <si>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</si>
  <si>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</si>
  <si>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</si>
  <si>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</si>
  <si>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</si>
  <si>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</si>
  <si>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</si>
  <si>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</si>
  <si>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</si>
  <si>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</si>
  <si>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</si>
  <si>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</si>
  <si>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</si>
  <si>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</si>
  <si>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</si>
  <si>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</si>
  <si>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</si>
  <si>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</si>
  <si>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</si>
  <si>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</si>
  <si>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</si>
  <si>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</si>
  <si>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</si>
  <si>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</si>
  <si>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</si>
  <si>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</si>
  <si>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</si>
  <si>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</si>
  <si>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</si>
  <si>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</si>
  <si>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</si>
  <si>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</si>
  <si>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</si>
  <si>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</si>
  <si>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</si>
  <si>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</si>
  <si>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</si>
  <si>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</si>
  <si>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</si>
  <si>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</si>
  <si>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</si>
  <si>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</si>
  <si>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</si>
  <si>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</si>
  <si>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</si>
  <si>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</si>
  <si>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</si>
  <si>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</si>
  <si>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</si>
  <si>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</si>
  <si>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</si>
  <si>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</si>
  <si>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</si>
  <si>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</si>
  <si>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</si>
  <si>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</si>
  <si>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</si>
  <si>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</si>
  <si>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</si>
  <si>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</si>
  <si>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</si>
  <si>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</si>
  <si>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</si>
  <si>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</si>
  <si>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</si>
  <si>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</si>
  <si>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</si>
  <si>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</si>
  <si>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</si>
  <si>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</si>
  <si>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</si>
  <si>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</si>
  <si>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</si>
  <si>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</si>
  <si>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</si>
  <si>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</si>
  <si>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</si>
  <si>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</si>
  <si>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</si>
  <si>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</si>
  <si>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</si>
  <si>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</si>
  <si>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</si>
  <si>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</si>
  <si>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</si>
  <si>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</si>
  <si>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</si>
  <si>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</si>
  <si>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</si>
  <si>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</si>
  <si>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</si>
  <si>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</si>
  <si>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</si>
  <si>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</si>
  <si>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</si>
  <si>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</si>
  <si>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</si>
  <si>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</si>
  <si>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</si>
  <si>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</si>
  <si>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</si>
  <si>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</si>
  <si>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</si>
  <si>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</si>
  <si>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</si>
  <si>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</si>
  <si>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</si>
  <si>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</si>
  <si>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</si>
  <si>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</si>
  <si>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</si>
  <si>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</si>
  <si>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</si>
  <si>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</si>
  <si>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</si>
  <si>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</si>
  <si>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</si>
  <si>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</si>
  <si>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</si>
  <si>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</si>
  <si>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</si>
  <si>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</si>
  <si>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</si>
  <si>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</si>
  <si>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</si>
  <si>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</si>
  <si>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</si>
  <si>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</si>
  <si>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</si>
  <si>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</si>
  <si>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</si>
  <si>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</si>
  <si>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</si>
  <si>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</si>
  <si>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</si>
  <si>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</si>
  <si>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</si>
  <si>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</si>
  <si>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</si>
  <si>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</si>
  <si>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</si>
  <si>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</si>
  <si>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</si>
  <si>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</si>
  <si>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</si>
  <si>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</si>
  <si>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</si>
  <si>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</si>
  <si>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</si>
  <si>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</si>
  <si>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</si>
  <si>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</si>
  <si>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</si>
  <si>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</si>
  <si>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</si>
  <si>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</si>
  <si>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</si>
  <si>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</si>
  <si>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</si>
  <si>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</si>
  <si>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</si>
  <si>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</si>
  <si>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</si>
  <si>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</si>
  <si>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</si>
  <si>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</si>
  <si>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</si>
  <si>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</si>
  <si>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</si>
  <si>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</si>
  <si>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</si>
  <si>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</si>
  <si>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</si>
  <si>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</si>
  <si>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</si>
  <si>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</si>
  <si>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</si>
  <si>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</si>
  <si>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</si>
  <si>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</si>
  <si>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</si>
  <si>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</si>
  <si>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</si>
  <si>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</si>
  <si>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</si>
  <si>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</si>
  <si>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</si>
  <si>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</si>
  <si>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</si>
  <si>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</si>
  <si>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</si>
  <si>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</si>
  <si>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</si>
  <si>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</si>
  <si>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</si>
  <si>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</si>
  <si>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</si>
  <si>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</si>
  <si>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</si>
  <si>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</si>
  <si>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</si>
  <si>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</si>
  <si>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</si>
  <si>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</si>
  <si>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</si>
  <si>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</si>
  <si>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</si>
  <si>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</si>
  <si>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</si>
  <si>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</si>
  <si>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</si>
  <si>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</si>
  <si>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</si>
  <si>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</si>
  <si>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</si>
  <si>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</si>
  <si>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</si>
  <si>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</si>
  <si>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</si>
  <si>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</si>
  <si>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</si>
  <si>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</si>
  <si>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</si>
  <si>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</si>
  <si>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</si>
  <si>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</si>
  <si>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</si>
  <si>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</si>
  <si>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</si>
  <si>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</si>
  <si>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</si>
  <si>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</si>
  <si>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</si>
  <si>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</si>
  <si>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</si>
  <si>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</si>
  <si>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</si>
  <si>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</si>
  <si>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</si>
  <si>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</si>
  <si>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</si>
  <si>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</si>
  <si>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</si>
  <si>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</si>
  <si>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</si>
  <si>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</si>
  <si>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</si>
  <si>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</si>
  <si>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</si>
  <si>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</si>
  <si>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</si>
  <si>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</si>
  <si>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</si>
  <si>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</si>
  <si>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</si>
  <si>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</si>
  <si>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</si>
  <si>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</si>
  <si>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</si>
  <si>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</si>
  <si>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</si>
  <si>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</si>
  <si>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</si>
  <si>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</si>
  <si>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</si>
  <si>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</si>
  <si>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</si>
  <si>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</si>
  <si>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</si>
  <si>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</si>
  <si>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</si>
  <si>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</si>
  <si>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</si>
  <si>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</si>
  <si>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</si>
  <si>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</si>
  <si>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</si>
  <si>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</si>
  <si>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</si>
  <si>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</si>
  <si>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</si>
  <si>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</si>
  <si>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</si>
  <si>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</si>
  <si>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</si>
  <si>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</si>
  <si>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</si>
  <si>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</si>
  <si>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</si>
  <si>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</si>
  <si>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</si>
  <si>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</si>
  <si>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Municipal de Vivienda de Irapuato, Guanajuato</t>
  </si>
  <si>
    <t>Del 1 de Enero al 30 de Junio de 2025</t>
  </si>
  <si>
    <t>LINEA RECTA</t>
  </si>
  <si>
    <t>ANUAL</t>
  </si>
  <si>
    <t>10% Y 30%</t>
  </si>
  <si>
    <t>aportaciones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</si>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</sst>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4" sqref="D14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602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603</v>
      </c>
      <c r="B3" s="166"/>
      <c r="C3" s="10" t="s">
        <v>497</v>
      </c>
      <c r="D3" s="107">
        <v>2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07"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602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603</v>
      </c>
      <c r="B3" s="164"/>
      <c r="C3" s="164"/>
      <c r="D3" s="10" t="s">
        <v>500</v>
      </c>
      <c r="E3" s="18">
        <v>2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597</v>
      </c>
    </row>
    <row r="9" spans="1:5" x14ac:dyDescent="0.2">
      <c r="A9" s="109">
        <v>4000</v>
      </c>
      <c r="B9" s="108" t="s">
        <v>557</v>
      </c>
      <c r="C9" s="140">
        <f>SUM(C10+C57+C69)</f>
        <v>9590023.0800000001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2088248.67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2088248.67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2088248.67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7101089.8499999996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7101089.8499999996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7101089.8499999996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400684.56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400684.56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400684.56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0">
        <f>C95+C123+C156+C166+C181+C210</f>
        <v>3638372.24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3638369.6</v>
      </c>
      <c r="D95" s="112">
        <f>C95/$C$94</f>
        <v>0.99999927440079628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3028439.2399999998</v>
      </c>
      <c r="D96" s="112">
        <f t="shared" ref="D96:D159" si="0">C96/$C$94</f>
        <v>0.83236102307113013</v>
      </c>
      <c r="E96" s="41"/>
    </row>
    <row r="97" spans="1:5" x14ac:dyDescent="0.2">
      <c r="A97" s="43">
        <v>5111</v>
      </c>
      <c r="B97" s="41" t="s">
        <v>280</v>
      </c>
      <c r="C97" s="141">
        <v>2432554.5499999998</v>
      </c>
      <c r="D97" s="44">
        <f t="shared" si="0"/>
        <v>0.66858319862290938</v>
      </c>
      <c r="E97" s="41"/>
    </row>
    <row r="98" spans="1:5" x14ac:dyDescent="0.2">
      <c r="A98" s="43">
        <v>5112</v>
      </c>
      <c r="B98" s="41" t="s">
        <v>281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1">
        <v>0</v>
      </c>
      <c r="D99" s="44">
        <f t="shared" si="0"/>
        <v>0</v>
      </c>
      <c r="E99" s="41"/>
    </row>
    <row r="100" spans="1:5" x14ac:dyDescent="0.2">
      <c r="A100" s="43">
        <v>5114</v>
      </c>
      <c r="B100" s="41" t="s">
        <v>283</v>
      </c>
      <c r="C100" s="141">
        <v>583884.68999999994</v>
      </c>
      <c r="D100" s="44">
        <f t="shared" si="0"/>
        <v>0.16047964624971961</v>
      </c>
      <c r="E100" s="41"/>
    </row>
    <row r="101" spans="1:5" x14ac:dyDescent="0.2">
      <c r="A101" s="43">
        <v>5115</v>
      </c>
      <c r="B101" s="41" t="s">
        <v>284</v>
      </c>
      <c r="C101" s="141">
        <v>12000</v>
      </c>
      <c r="D101" s="44">
        <f t="shared" si="0"/>
        <v>3.2981781985012065E-3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85916.010000000009</v>
      </c>
      <c r="D103" s="112">
        <f t="shared" si="0"/>
        <v>2.3613859257017641E-2</v>
      </c>
      <c r="E103" s="41"/>
    </row>
    <row r="104" spans="1:5" x14ac:dyDescent="0.2">
      <c r="A104" s="43">
        <v>5121</v>
      </c>
      <c r="B104" s="41" t="s">
        <v>287</v>
      </c>
      <c r="C104" s="141">
        <v>18698.07</v>
      </c>
      <c r="D104" s="44">
        <f t="shared" si="0"/>
        <v>5.1391305690041212E-3</v>
      </c>
      <c r="E104" s="41"/>
    </row>
    <row r="105" spans="1:5" x14ac:dyDescent="0.2">
      <c r="A105" s="43">
        <v>5122</v>
      </c>
      <c r="B105" s="41" t="s">
        <v>288</v>
      </c>
      <c r="C105" s="141">
        <v>9175.26</v>
      </c>
      <c r="D105" s="44">
        <f t="shared" si="0"/>
        <v>2.5218035414650152E-3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8535.18</v>
      </c>
      <c r="D107" s="44">
        <f t="shared" si="0"/>
        <v>2.3458787163569608E-3</v>
      </c>
      <c r="E107" s="41"/>
    </row>
    <row r="108" spans="1:5" x14ac:dyDescent="0.2">
      <c r="A108" s="43">
        <v>5125</v>
      </c>
      <c r="B108" s="41" t="s">
        <v>291</v>
      </c>
      <c r="C108" s="141">
        <v>178.5</v>
      </c>
      <c r="D108" s="44">
        <f t="shared" si="0"/>
        <v>4.9060400702705447E-5</v>
      </c>
      <c r="E108" s="41"/>
    </row>
    <row r="109" spans="1:5" x14ac:dyDescent="0.2">
      <c r="A109" s="43">
        <v>5126</v>
      </c>
      <c r="B109" s="41" t="s">
        <v>292</v>
      </c>
      <c r="C109" s="141">
        <v>30620</v>
      </c>
      <c r="D109" s="44">
        <f t="shared" si="0"/>
        <v>8.4158513698422456E-3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18709</v>
      </c>
      <c r="D112" s="44">
        <f t="shared" si="0"/>
        <v>5.1421346596465895E-3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524014.35000000003</v>
      </c>
      <c r="D113" s="112">
        <f t="shared" si="0"/>
        <v>0.14402439207264839</v>
      </c>
      <c r="E113" s="41"/>
    </row>
    <row r="114" spans="1:5" x14ac:dyDescent="0.2">
      <c r="A114" s="43">
        <v>5131</v>
      </c>
      <c r="B114" s="41" t="s">
        <v>297</v>
      </c>
      <c r="C114" s="141">
        <v>22778.2</v>
      </c>
      <c r="D114" s="44">
        <f t="shared" si="0"/>
        <v>6.2605468867583487E-3</v>
      </c>
      <c r="E114" s="41"/>
    </row>
    <row r="115" spans="1:5" x14ac:dyDescent="0.2">
      <c r="A115" s="43">
        <v>5132</v>
      </c>
      <c r="B115" s="41" t="s">
        <v>298</v>
      </c>
      <c r="C115" s="141">
        <v>235392.47</v>
      </c>
      <c r="D115" s="44">
        <f t="shared" si="0"/>
        <v>6.4697192720445773E-2</v>
      </c>
      <c r="E115" s="41"/>
    </row>
    <row r="116" spans="1:5" x14ac:dyDescent="0.2">
      <c r="A116" s="43">
        <v>5133</v>
      </c>
      <c r="B116" s="41" t="s">
        <v>299</v>
      </c>
      <c r="C116" s="141">
        <v>65799.45</v>
      </c>
      <c r="D116" s="44">
        <f t="shared" si="0"/>
        <v>1.8084859288614183E-2</v>
      </c>
      <c r="E116" s="41"/>
    </row>
    <row r="117" spans="1:5" x14ac:dyDescent="0.2">
      <c r="A117" s="43">
        <v>5134</v>
      </c>
      <c r="B117" s="41" t="s">
        <v>300</v>
      </c>
      <c r="C117" s="141">
        <v>33490.660000000003</v>
      </c>
      <c r="D117" s="44">
        <f t="shared" si="0"/>
        <v>9.2048470554513696E-3</v>
      </c>
      <c r="E117" s="41"/>
    </row>
    <row r="118" spans="1:5" x14ac:dyDescent="0.2">
      <c r="A118" s="43">
        <v>5135</v>
      </c>
      <c r="B118" s="41" t="s">
        <v>301</v>
      </c>
      <c r="C118" s="141">
        <v>54938</v>
      </c>
      <c r="D118" s="44">
        <f t="shared" si="0"/>
        <v>1.5099609489104941E-2</v>
      </c>
      <c r="E118" s="41"/>
    </row>
    <row r="119" spans="1:5" x14ac:dyDescent="0.2">
      <c r="A119" s="43">
        <v>5136</v>
      </c>
      <c r="B119" s="41" t="s">
        <v>302</v>
      </c>
      <c r="C119" s="141">
        <v>9688.59</v>
      </c>
      <c r="D119" s="44">
        <f t="shared" si="0"/>
        <v>2.6628913593514003E-3</v>
      </c>
      <c r="E119" s="41"/>
    </row>
    <row r="120" spans="1:5" x14ac:dyDescent="0.2">
      <c r="A120" s="43">
        <v>5137</v>
      </c>
      <c r="B120" s="41" t="s">
        <v>303</v>
      </c>
      <c r="C120" s="141">
        <v>589.79</v>
      </c>
      <c r="D120" s="44">
        <f t="shared" si="0"/>
        <v>1.6210270997450222E-4</v>
      </c>
      <c r="E120" s="41"/>
    </row>
    <row r="121" spans="1:5" x14ac:dyDescent="0.2">
      <c r="A121" s="43">
        <v>5138</v>
      </c>
      <c r="B121" s="41" t="s">
        <v>304</v>
      </c>
      <c r="C121" s="141">
        <v>28108.19</v>
      </c>
      <c r="D121" s="44">
        <f t="shared" si="0"/>
        <v>7.7254849547774684E-3</v>
      </c>
      <c r="E121" s="41"/>
    </row>
    <row r="122" spans="1:5" x14ac:dyDescent="0.2">
      <c r="A122" s="43">
        <v>5139</v>
      </c>
      <c r="B122" s="41" t="s">
        <v>305</v>
      </c>
      <c r="C122" s="141">
        <v>73229</v>
      </c>
      <c r="D122" s="44">
        <f t="shared" si="0"/>
        <v>2.0126857608170404E-2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2.64</v>
      </c>
      <c r="D181" s="112">
        <f t="shared" si="1"/>
        <v>7.2559920367026549E-7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2.64</v>
      </c>
      <c r="D200" s="112">
        <f t="shared" si="1"/>
        <v>7.2559920367026549E-7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2.64</v>
      </c>
      <c r="D209" s="44">
        <f t="shared" si="1"/>
        <v>7.2559920367026549E-7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82" zoomScale="90" zoomScaleNormal="90" workbookViewId="0">
      <selection activeCell="F76" sqref="F76:H7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602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603</v>
      </c>
      <c r="B3" s="171"/>
      <c r="C3" s="171"/>
      <c r="D3" s="171"/>
      <c r="E3" s="171"/>
      <c r="F3" s="171"/>
      <c r="G3" s="10" t="s">
        <v>500</v>
      </c>
      <c r="H3" s="18">
        <v>2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6969426.5999999996</v>
      </c>
      <c r="D15" s="143">
        <v>6088700.6699999999</v>
      </c>
      <c r="E15" s="143">
        <v>22749214.050000001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101808.54</v>
      </c>
      <c r="D20" s="143">
        <v>101808.54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5000</v>
      </c>
      <c r="D21" s="143">
        <v>5000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73188.33</v>
      </c>
      <c r="D23" s="143">
        <v>73188.33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2743777</v>
      </c>
      <c r="D24" s="143">
        <v>2743777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95704854.909999996</v>
      </c>
      <c r="E32" s="14" t="str">
        <f>IF(OR(C32&lt;&gt;0, C33&lt;&gt;0, C34&lt;&gt;0, C35&lt;&gt;0, C36&lt;&gt;0, C37&lt;&gt;0), "", "SIN INFORMACIÓN QUE REVELAR")</f>
        <v/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95704854.909999996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3959067.8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0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3959067.8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1614128.05</v>
      </c>
      <c r="D64" s="143">
        <f t="shared" ref="D64:E64" si="0">SUM(D65:D72)</f>
        <v>0</v>
      </c>
      <c r="E64" s="143">
        <f t="shared" si="0"/>
        <v>1401059.59</v>
      </c>
      <c r="F64" s="14" t="s">
        <v>604</v>
      </c>
      <c r="H64" s="14" t="s">
        <v>605</v>
      </c>
    </row>
    <row r="65" spans="1:9" x14ac:dyDescent="0.2">
      <c r="A65" s="16">
        <v>1241</v>
      </c>
      <c r="B65" s="14" t="s">
        <v>158</v>
      </c>
      <c r="C65" s="143">
        <v>953890.96</v>
      </c>
      <c r="D65" s="143">
        <v>0</v>
      </c>
      <c r="E65" s="143">
        <v>756991.08</v>
      </c>
      <c r="F65" s="14" t="s">
        <v>604</v>
      </c>
      <c r="G65" s="14" t="s">
        <v>606</v>
      </c>
      <c r="H65" s="14" t="s">
        <v>605</v>
      </c>
    </row>
    <row r="66" spans="1:9" x14ac:dyDescent="0.2">
      <c r="A66" s="16">
        <v>1242</v>
      </c>
      <c r="B66" s="14" t="s">
        <v>159</v>
      </c>
      <c r="C66" s="143">
        <v>45270.77</v>
      </c>
      <c r="D66" s="143">
        <v>0</v>
      </c>
      <c r="E66" s="143">
        <v>39107.25</v>
      </c>
      <c r="F66" s="14" t="s">
        <v>604</v>
      </c>
      <c r="G66" s="14">
        <v>0.1</v>
      </c>
      <c r="H66" s="14" t="s">
        <v>605</v>
      </c>
    </row>
    <row r="67" spans="1:9" x14ac:dyDescent="0.2">
      <c r="A67" s="16">
        <v>1243</v>
      </c>
      <c r="B67" s="14" t="s">
        <v>160</v>
      </c>
      <c r="C67" s="143">
        <v>0</v>
      </c>
      <c r="D67" s="143">
        <v>0</v>
      </c>
      <c r="E67" s="143">
        <v>0</v>
      </c>
      <c r="F67" s="14" t="s">
        <v>604</v>
      </c>
      <c r="H67" s="14" t="s">
        <v>605</v>
      </c>
    </row>
    <row r="68" spans="1:9" x14ac:dyDescent="0.2">
      <c r="A68" s="16">
        <v>1244</v>
      </c>
      <c r="B68" s="14" t="s">
        <v>161</v>
      </c>
      <c r="C68" s="143">
        <v>518022</v>
      </c>
      <c r="D68" s="143">
        <v>0</v>
      </c>
      <c r="E68" s="143">
        <v>518022</v>
      </c>
      <c r="F68" s="14" t="s">
        <v>604</v>
      </c>
      <c r="G68" s="14">
        <v>0.25</v>
      </c>
      <c r="H68" s="14" t="s">
        <v>605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  <c r="F69" s="14" t="s">
        <v>604</v>
      </c>
      <c r="H69" s="14" t="s">
        <v>605</v>
      </c>
    </row>
    <row r="70" spans="1:9" x14ac:dyDescent="0.2">
      <c r="A70" s="16">
        <v>1246</v>
      </c>
      <c r="B70" s="14" t="s">
        <v>163</v>
      </c>
      <c r="C70" s="143">
        <v>96944.320000000007</v>
      </c>
      <c r="D70" s="143">
        <v>0</v>
      </c>
      <c r="E70" s="143">
        <v>86939.26</v>
      </c>
      <c r="F70" s="14" t="s">
        <v>604</v>
      </c>
      <c r="G70" s="14">
        <v>0.1</v>
      </c>
      <c r="H70" s="14" t="s">
        <v>605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45449.440000000002</v>
      </c>
      <c r="D76" s="143">
        <f>SUM(D77:D81)</f>
        <v>0</v>
      </c>
      <c r="E76" s="143">
        <f>SUM(E77:E81)</f>
        <v>40904.51</v>
      </c>
      <c r="F76" s="14" t="s">
        <v>604</v>
      </c>
      <c r="G76" s="14">
        <v>0.1</v>
      </c>
      <c r="H76" s="14" t="s">
        <v>605</v>
      </c>
    </row>
    <row r="77" spans="1:9" x14ac:dyDescent="0.2">
      <c r="A77" s="16">
        <v>1251</v>
      </c>
      <c r="B77" s="14" t="s">
        <v>168</v>
      </c>
      <c r="C77" s="143">
        <v>45449.440000000002</v>
      </c>
      <c r="D77" s="143">
        <v>0</v>
      </c>
      <c r="E77" s="143">
        <v>40904.51</v>
      </c>
      <c r="F77" s="14" t="s">
        <v>604</v>
      </c>
      <c r="G77" s="14">
        <v>0.1</v>
      </c>
      <c r="H77" s="14" t="s">
        <v>605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3">
        <f>SUM(C111:C119)</f>
        <v>19482111.93</v>
      </c>
      <c r="D110" s="143">
        <f>SUM(D111:D119)</f>
        <v>19482111.93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0</v>
      </c>
      <c r="D111" s="143">
        <f>C111</f>
        <v>0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9106986.9299999997</v>
      </c>
      <c r="D112" s="143">
        <f t="shared" ref="D112:D119" si="1">C112</f>
        <v>9106986.9299999997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148979.57999999999</v>
      </c>
      <c r="D117" s="143">
        <f t="shared" si="1"/>
        <v>148979.57999999999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10226145.42</v>
      </c>
      <c r="D119" s="143">
        <f t="shared" si="1"/>
        <v>10226145.42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3">
        <v>0</v>
      </c>
    </row>
    <row r="146" spans="1:5" x14ac:dyDescent="0.2">
      <c r="A146" s="16">
        <v>2152</v>
      </c>
      <c r="B146" s="14" t="s">
        <v>569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5">
        <v>0</v>
      </c>
      <c r="D160" s="117"/>
    </row>
    <row r="161" spans="1:5" x14ac:dyDescent="0.2">
      <c r="A161" s="116">
        <v>2262</v>
      </c>
      <c r="B161" s="117" t="s">
        <v>577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582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abSelected="1" topLeftCell="A3" workbookViewId="0">
      <selection activeCell="D9" sqref="D9:E9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602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603</v>
      </c>
      <c r="B3" s="172"/>
      <c r="C3" s="172"/>
      <c r="D3" s="20" t="s">
        <v>500</v>
      </c>
      <c r="E3" s="21">
        <v>2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72898017.420000002</v>
      </c>
      <c r="D9" s="22" t="s">
        <v>607</v>
      </c>
      <c r="E9" s="22" t="s">
        <v>608</v>
      </c>
    </row>
    <row r="10" spans="1:5" x14ac:dyDescent="0.2">
      <c r="A10" s="26">
        <v>3120</v>
      </c>
      <c r="B10" s="22" t="s">
        <v>384</v>
      </c>
      <c r="C10" s="146">
        <v>19000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5951650.8399999999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34485139.710000001</v>
      </c>
    </row>
    <row r="17" spans="1:5" x14ac:dyDescent="0.2">
      <c r="A17" s="26">
        <v>3230</v>
      </c>
      <c r="B17" s="22" t="s">
        <v>389</v>
      </c>
      <c r="C17" s="146">
        <f>SUM(C18:C21)</f>
        <v>758619.35</v>
      </c>
    </row>
    <row r="18" spans="1:5" x14ac:dyDescent="0.2">
      <c r="A18" s="26">
        <v>3231</v>
      </c>
      <c r="B18" s="22" t="s">
        <v>390</v>
      </c>
      <c r="C18" s="146">
        <v>758619.35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601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31" zoomScaleNormal="100" workbookViewId="0">
      <selection activeCell="E49" sqref="E4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602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603</v>
      </c>
      <c r="B3" s="172"/>
      <c r="C3" s="172"/>
      <c r="D3" s="20" t="s">
        <v>500</v>
      </c>
      <c r="E3" s="21">
        <v>2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11419468.09</v>
      </c>
      <c r="D10" s="146">
        <v>11128364.220000001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11419468.09</v>
      </c>
      <c r="D16" s="147">
        <f>SUM(D9:D15)</f>
        <v>11128364.220000001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2737354.59</v>
      </c>
      <c r="D21" s="147">
        <f>SUM(D22:D28)</f>
        <v>2483573.08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2737354.59</v>
      </c>
      <c r="D27" s="146">
        <v>2483573.08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3329</v>
      </c>
      <c r="D29" s="147">
        <f>SUM(D30:D37)</f>
        <v>20587.490000000002</v>
      </c>
    </row>
    <row r="30" spans="1:5" x14ac:dyDescent="0.2">
      <c r="A30" s="26">
        <v>1241</v>
      </c>
      <c r="B30" s="22" t="s">
        <v>158</v>
      </c>
      <c r="C30" s="146">
        <v>3329</v>
      </c>
      <c r="D30" s="146">
        <v>18588.490000000002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1999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2740683.59</v>
      </c>
      <c r="D44" s="147">
        <f>D21+D29+D38</f>
        <v>2504160.5700000003</v>
      </c>
    </row>
    <row r="46" spans="1:5" x14ac:dyDescent="0.2">
      <c r="A46" s="24" t="s">
        <v>592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5951650.8399999999</v>
      </c>
      <c r="D48" s="147">
        <v>34184436.630000003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2.64</v>
      </c>
      <c r="D49" s="147">
        <f>D54+D66+D94+D97+D50</f>
        <v>1688069.25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540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1633328.96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1633328.96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1633328.96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2.64</v>
      </c>
      <c r="D66" s="147">
        <f>D67+D76+D79+D85</f>
        <v>54740.29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54740.29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50195.33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4544.96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2.64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2.64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525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26"/>
      <c r="B103" s="82" t="s">
        <v>528</v>
      </c>
      <c r="C103" s="147">
        <f>+C104</f>
        <v>0</v>
      </c>
      <c r="D103" s="147">
        <f>+D104</f>
        <v>0</v>
      </c>
    </row>
    <row r="104" spans="1:4" x14ac:dyDescent="0.2">
      <c r="A104" s="96">
        <v>3100</v>
      </c>
      <c r="B104" s="100" t="s">
        <v>541</v>
      </c>
      <c r="C104" s="153">
        <f>SUM(C105:C108)</f>
        <v>0</v>
      </c>
      <c r="D104" s="153">
        <f>SUM(D105:D108)</f>
        <v>0</v>
      </c>
    </row>
    <row r="105" spans="1:4" x14ac:dyDescent="0.2">
      <c r="A105" s="98"/>
      <c r="B105" s="101" t="s">
        <v>542</v>
      </c>
      <c r="C105" s="154">
        <v>0</v>
      </c>
      <c r="D105" s="154">
        <v>0</v>
      </c>
    </row>
    <row r="106" spans="1:4" x14ac:dyDescent="0.2">
      <c r="A106" s="98"/>
      <c r="B106" s="101" t="s">
        <v>543</v>
      </c>
      <c r="C106" s="154">
        <v>0</v>
      </c>
      <c r="D106" s="154">
        <v>0</v>
      </c>
    </row>
    <row r="107" spans="1:4" x14ac:dyDescent="0.2">
      <c r="A107" s="98"/>
      <c r="B107" s="101" t="s">
        <v>544</v>
      </c>
      <c r="C107" s="154">
        <v>0</v>
      </c>
      <c r="D107" s="154">
        <v>0</v>
      </c>
    </row>
    <row r="108" spans="1:4" x14ac:dyDescent="0.2">
      <c r="A108" s="98"/>
      <c r="B108" s="101" t="s">
        <v>545</v>
      </c>
      <c r="C108" s="154">
        <v>0</v>
      </c>
      <c r="D108" s="154">
        <v>0</v>
      </c>
    </row>
    <row r="109" spans="1:4" x14ac:dyDescent="0.2">
      <c r="A109" s="98"/>
      <c r="B109" s="102" t="s">
        <v>546</v>
      </c>
      <c r="C109" s="150">
        <f>+C110</f>
        <v>0</v>
      </c>
      <c r="D109" s="150">
        <f>+D110</f>
        <v>0</v>
      </c>
    </row>
    <row r="110" spans="1:4" x14ac:dyDescent="0.2">
      <c r="A110" s="96">
        <v>1270</v>
      </c>
      <c r="B110" s="97" t="s">
        <v>173</v>
      </c>
      <c r="C110" s="153">
        <f>+C111</f>
        <v>0</v>
      </c>
      <c r="D110" s="153">
        <f>+D111</f>
        <v>0</v>
      </c>
    </row>
    <row r="111" spans="1:4" x14ac:dyDescent="0.2">
      <c r="A111" s="98">
        <v>1273</v>
      </c>
      <c r="B111" s="99" t="s">
        <v>547</v>
      </c>
      <c r="C111" s="154">
        <v>0</v>
      </c>
      <c r="D111" s="154">
        <v>0</v>
      </c>
    </row>
    <row r="112" spans="1:4" x14ac:dyDescent="0.2">
      <c r="A112" s="98"/>
      <c r="B112" s="102" t="s">
        <v>548</v>
      </c>
      <c r="C112" s="150">
        <f>+C113+C135</f>
        <v>0</v>
      </c>
      <c r="D112" s="150">
        <f>+D113+D135</f>
        <v>0</v>
      </c>
    </row>
    <row r="113" spans="1:4" x14ac:dyDescent="0.2">
      <c r="A113" s="96">
        <v>4300</v>
      </c>
      <c r="B113" s="100" t="s">
        <v>596</v>
      </c>
      <c r="C113" s="153">
        <f>C127+C114+C117+C123+C125</f>
        <v>0</v>
      </c>
      <c r="D113" s="155">
        <f>D127+D114+D117+D123+D125</f>
        <v>0</v>
      </c>
    </row>
    <row r="114" spans="1:4" x14ac:dyDescent="0.2">
      <c r="A114" s="96">
        <v>4310</v>
      </c>
      <c r="B114" s="100" t="s">
        <v>261</v>
      </c>
      <c r="C114" s="153">
        <f>SUM(C115:C116)</f>
        <v>0</v>
      </c>
      <c r="D114" s="153">
        <f>SUM(D115:D116)</f>
        <v>0</v>
      </c>
    </row>
    <row r="115" spans="1:4" x14ac:dyDescent="0.2">
      <c r="A115" s="98">
        <v>4311</v>
      </c>
      <c r="B115" s="101" t="s">
        <v>430</v>
      </c>
      <c r="C115" s="154">
        <v>0</v>
      </c>
      <c r="D115" s="156">
        <v>0</v>
      </c>
    </row>
    <row r="116" spans="1:4" x14ac:dyDescent="0.2">
      <c r="A116" s="98">
        <v>4319</v>
      </c>
      <c r="B116" s="101" t="s">
        <v>262</v>
      </c>
      <c r="C116" s="154">
        <v>0</v>
      </c>
      <c r="D116" s="156">
        <v>0</v>
      </c>
    </row>
    <row r="117" spans="1:4" x14ac:dyDescent="0.2">
      <c r="A117" s="96">
        <v>4320</v>
      </c>
      <c r="B117" s="100" t="s">
        <v>263</v>
      </c>
      <c r="C117" s="153">
        <f>SUM(C118:C122)</f>
        <v>0</v>
      </c>
      <c r="D117" s="153">
        <f>SUM(D118:D122)</f>
        <v>0</v>
      </c>
    </row>
    <row r="118" spans="1:4" x14ac:dyDescent="0.2">
      <c r="A118" s="98">
        <v>4321</v>
      </c>
      <c r="B118" s="101" t="s">
        <v>264</v>
      </c>
      <c r="C118" s="154">
        <v>0</v>
      </c>
      <c r="D118" s="156">
        <v>0</v>
      </c>
    </row>
    <row r="119" spans="1:4" x14ac:dyDescent="0.2">
      <c r="A119" s="98">
        <v>4322</v>
      </c>
      <c r="B119" s="101" t="s">
        <v>265</v>
      </c>
      <c r="C119" s="154">
        <v>0</v>
      </c>
      <c r="D119" s="156">
        <v>0</v>
      </c>
    </row>
    <row r="120" spans="1:4" x14ac:dyDescent="0.2">
      <c r="A120" s="98">
        <v>4323</v>
      </c>
      <c r="B120" s="101" t="s">
        <v>266</v>
      </c>
      <c r="C120" s="154">
        <v>0</v>
      </c>
      <c r="D120" s="156">
        <v>0</v>
      </c>
    </row>
    <row r="121" spans="1:4" x14ac:dyDescent="0.2">
      <c r="A121" s="98">
        <v>4324</v>
      </c>
      <c r="B121" s="101" t="s">
        <v>267</v>
      </c>
      <c r="C121" s="154">
        <v>0</v>
      </c>
      <c r="D121" s="156">
        <v>0</v>
      </c>
    </row>
    <row r="122" spans="1:4" x14ac:dyDescent="0.2">
      <c r="A122" s="98">
        <v>4325</v>
      </c>
      <c r="B122" s="101" t="s">
        <v>268</v>
      </c>
      <c r="C122" s="154">
        <v>0</v>
      </c>
      <c r="D122" s="156">
        <v>0</v>
      </c>
    </row>
    <row r="123" spans="1:4" x14ac:dyDescent="0.2">
      <c r="A123" s="96">
        <v>4330</v>
      </c>
      <c r="B123" s="100" t="s">
        <v>269</v>
      </c>
      <c r="C123" s="153">
        <f>C124</f>
        <v>0</v>
      </c>
      <c r="D123" s="153">
        <f>D124</f>
        <v>0</v>
      </c>
    </row>
    <row r="124" spans="1:4" x14ac:dyDescent="0.2">
      <c r="A124" s="98">
        <v>4331</v>
      </c>
      <c r="B124" s="101" t="s">
        <v>269</v>
      </c>
      <c r="C124" s="154">
        <v>0</v>
      </c>
      <c r="D124" s="156">
        <v>0</v>
      </c>
    </row>
    <row r="125" spans="1:4" x14ac:dyDescent="0.2">
      <c r="A125" s="96">
        <v>4340</v>
      </c>
      <c r="B125" s="100" t="s">
        <v>270</v>
      </c>
      <c r="C125" s="153">
        <f>C126</f>
        <v>0</v>
      </c>
      <c r="D125" s="153">
        <f>D126</f>
        <v>0</v>
      </c>
    </row>
    <row r="126" spans="1:4" x14ac:dyDescent="0.2">
      <c r="A126" s="98">
        <v>4341</v>
      </c>
      <c r="B126" s="101" t="s">
        <v>270</v>
      </c>
      <c r="C126" s="154">
        <v>0</v>
      </c>
      <c r="D126" s="156">
        <v>0</v>
      </c>
    </row>
    <row r="127" spans="1:4" x14ac:dyDescent="0.2">
      <c r="A127" s="123">
        <v>4390</v>
      </c>
      <c r="B127" s="124" t="s">
        <v>271</v>
      </c>
      <c r="C127" s="157">
        <f>SUM(C128:C134)</f>
        <v>0</v>
      </c>
      <c r="D127" s="157">
        <f>SUM(D128:D134)</f>
        <v>0</v>
      </c>
    </row>
    <row r="128" spans="1:4" x14ac:dyDescent="0.2">
      <c r="A128" s="79">
        <v>4392</v>
      </c>
      <c r="B128" s="122" t="s">
        <v>272</v>
      </c>
      <c r="C128" s="158">
        <v>0</v>
      </c>
      <c r="D128" s="158">
        <v>0</v>
      </c>
    </row>
    <row r="129" spans="1:4" x14ac:dyDescent="0.2">
      <c r="A129" s="79">
        <v>4393</v>
      </c>
      <c r="B129" s="122" t="s">
        <v>431</v>
      </c>
      <c r="C129" s="158">
        <v>0</v>
      </c>
      <c r="D129" s="158">
        <v>0</v>
      </c>
    </row>
    <row r="130" spans="1:4" x14ac:dyDescent="0.2">
      <c r="A130" s="79">
        <v>4394</v>
      </c>
      <c r="B130" s="122" t="s">
        <v>273</v>
      </c>
      <c r="C130" s="158">
        <v>0</v>
      </c>
      <c r="D130" s="158">
        <v>0</v>
      </c>
    </row>
    <row r="131" spans="1:4" x14ac:dyDescent="0.2">
      <c r="A131" s="79">
        <v>4395</v>
      </c>
      <c r="B131" s="122" t="s">
        <v>274</v>
      </c>
      <c r="C131" s="158">
        <v>0</v>
      </c>
      <c r="D131" s="158">
        <v>0</v>
      </c>
    </row>
    <row r="132" spans="1:4" x14ac:dyDescent="0.2">
      <c r="A132" s="79">
        <v>4396</v>
      </c>
      <c r="B132" s="122" t="s">
        <v>275</v>
      </c>
      <c r="C132" s="158">
        <v>0</v>
      </c>
      <c r="D132" s="158">
        <v>0</v>
      </c>
    </row>
    <row r="133" spans="1:4" x14ac:dyDescent="0.2">
      <c r="A133" s="79">
        <v>4397</v>
      </c>
      <c r="B133" s="122" t="s">
        <v>432</v>
      </c>
      <c r="C133" s="158">
        <v>0</v>
      </c>
      <c r="D133" s="158">
        <v>0</v>
      </c>
    </row>
    <row r="134" spans="1:4" x14ac:dyDescent="0.2">
      <c r="A134" s="98">
        <v>4399</v>
      </c>
      <c r="B134" s="101" t="s">
        <v>271</v>
      </c>
      <c r="C134" s="154">
        <v>0</v>
      </c>
      <c r="D134" s="154">
        <v>0</v>
      </c>
    </row>
    <row r="135" spans="1:4" x14ac:dyDescent="0.2">
      <c r="A135" s="33">
        <v>1120</v>
      </c>
      <c r="B135" s="85" t="s">
        <v>529</v>
      </c>
      <c r="C135" s="147">
        <f>SUM(C136:C144)</f>
        <v>0</v>
      </c>
      <c r="D135" s="147">
        <f>SUM(D136:D144)</f>
        <v>0</v>
      </c>
    </row>
    <row r="136" spans="1:4" x14ac:dyDescent="0.2">
      <c r="A136" s="26">
        <v>1124</v>
      </c>
      <c r="B136" s="86" t="s">
        <v>530</v>
      </c>
      <c r="C136" s="159">
        <v>0</v>
      </c>
      <c r="D136" s="146">
        <v>0</v>
      </c>
    </row>
    <row r="137" spans="1:4" x14ac:dyDescent="0.2">
      <c r="A137" s="26">
        <v>1124</v>
      </c>
      <c r="B137" s="86" t="s">
        <v>531</v>
      </c>
      <c r="C137" s="159">
        <v>0</v>
      </c>
      <c r="D137" s="146">
        <v>0</v>
      </c>
    </row>
    <row r="138" spans="1:4" x14ac:dyDescent="0.2">
      <c r="A138" s="26">
        <v>1124</v>
      </c>
      <c r="B138" s="86" t="s">
        <v>532</v>
      </c>
      <c r="C138" s="159">
        <v>0</v>
      </c>
      <c r="D138" s="146">
        <v>0</v>
      </c>
    </row>
    <row r="139" spans="1:4" x14ac:dyDescent="0.2">
      <c r="A139" s="26">
        <v>1124</v>
      </c>
      <c r="B139" s="86" t="s">
        <v>533</v>
      </c>
      <c r="C139" s="159">
        <v>0</v>
      </c>
      <c r="D139" s="146">
        <v>0</v>
      </c>
    </row>
    <row r="140" spans="1:4" x14ac:dyDescent="0.2">
      <c r="A140" s="26">
        <v>1124</v>
      </c>
      <c r="B140" s="86" t="s">
        <v>534</v>
      </c>
      <c r="C140" s="146">
        <v>0</v>
      </c>
      <c r="D140" s="146">
        <v>0.02</v>
      </c>
    </row>
    <row r="141" spans="1:4" x14ac:dyDescent="0.2">
      <c r="A141" s="26">
        <v>1124</v>
      </c>
      <c r="B141" s="86" t="s">
        <v>535</v>
      </c>
      <c r="C141" s="146">
        <v>0</v>
      </c>
      <c r="D141" s="146">
        <v>0</v>
      </c>
    </row>
    <row r="142" spans="1:4" x14ac:dyDescent="0.2">
      <c r="A142" s="26">
        <v>1122</v>
      </c>
      <c r="B142" s="86" t="s">
        <v>536</v>
      </c>
      <c r="C142" s="146">
        <v>0</v>
      </c>
      <c r="D142" s="146">
        <v>-0.02</v>
      </c>
    </row>
    <row r="143" spans="1:4" x14ac:dyDescent="0.2">
      <c r="A143" s="26">
        <v>1122</v>
      </c>
      <c r="B143" s="86" t="s">
        <v>537</v>
      </c>
      <c r="C143" s="159">
        <v>0</v>
      </c>
      <c r="D143" s="146">
        <v>0</v>
      </c>
    </row>
    <row r="144" spans="1:4" x14ac:dyDescent="0.2">
      <c r="A144" s="26">
        <v>1122</v>
      </c>
      <c r="B144" s="86" t="s">
        <v>538</v>
      </c>
      <c r="C144" s="146">
        <v>0</v>
      </c>
      <c r="D144" s="146">
        <v>0</v>
      </c>
    </row>
    <row r="145" spans="1:4" x14ac:dyDescent="0.2">
      <c r="A145" s="26"/>
      <c r="B145" s="87" t="s">
        <v>539</v>
      </c>
      <c r="C145" s="147">
        <f>C48+C49+C103-C109-C112</f>
        <v>5951653.4799999995</v>
      </c>
      <c r="D145" s="147">
        <f>D48+D49+D103-D109-D112</f>
        <v>35872505.880000003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602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603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9590023.0800000001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9590023.0800000001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602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603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6379053.1900000004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2740683.59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3329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2737354.59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2.64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2.64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3638372.2400000007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602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603</v>
      </c>
      <c r="B3" s="195"/>
      <c r="C3" s="195"/>
      <c r="D3" s="195"/>
      <c r="E3" s="195"/>
      <c r="F3" s="195"/>
      <c r="G3" s="20" t="s">
        <v>500</v>
      </c>
      <c r="H3" s="21">
        <v>2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553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22932885.34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-13550366.640000001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207504.38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-9590023.0800000001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554</v>
      </c>
      <c r="C48" s="19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-22932885.34</v>
      </c>
    </row>
    <row r="51" spans="1:3" x14ac:dyDescent="0.2">
      <c r="A51" s="22">
        <v>8220</v>
      </c>
      <c r="B51" s="103" t="s">
        <v>46</v>
      </c>
      <c r="C51" s="160">
        <v>13046524.890000001</v>
      </c>
    </row>
    <row r="52" spans="1:3" x14ac:dyDescent="0.2">
      <c r="A52" s="22">
        <v>8230</v>
      </c>
      <c r="B52" s="103" t="s">
        <v>600</v>
      </c>
      <c r="C52" s="160">
        <v>-4950966.8600000003</v>
      </c>
    </row>
    <row r="53" spans="1:3" x14ac:dyDescent="0.2">
      <c r="A53" s="22">
        <v>8240</v>
      </c>
      <c r="B53" s="103" t="s">
        <v>45</v>
      </c>
      <c r="C53" s="160">
        <v>8458274.1199999992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6379053.1900000004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2019-02-13T21:19:08Z</cp:lastPrinted>
  <dcterms:created xsi:type="dcterms:W3CDTF">2012-12-11T20:36:24Z</dcterms:created>
  <dcterms:modified xsi:type="dcterms:W3CDTF">2025-07-08T19:48:42Z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